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gneches\2020\מכרזים 2020\"/>
    </mc:Choice>
  </mc:AlternateContent>
  <bookViews>
    <workbookView xWindow="0" yWindow="0" windowWidth="28800" windowHeight="12330"/>
  </bookViews>
  <sheets>
    <sheet name="אשכול I - מוצרי חיטוי כללי" sheetId="1" r:id="rId1"/>
    <sheet name="אשכול II - מוצרי חיטוי חדרי נית" sheetId="2" r:id="rId2"/>
    <sheet name="אשכול III - תמרוקים אלכוהול ג'ל" sheetId="3" r:id="rId3"/>
    <sheet name="הפצה" sheetId="4" r:id="rId4"/>
  </sheets>
  <definedNames>
    <definedName name="_xlnm.Print_Area" localSheetId="0">'אשכול I - מוצרי חיטוי כללי'!$A$1:$J$25</definedName>
    <definedName name="_xlnm.Print_Area" localSheetId="1">'אשכול II - מוצרי חיטוי חדרי נית'!$A$1:$I$27</definedName>
    <definedName name="_xlnm.Print_Area" localSheetId="2">'אשכול III - תמרוקים אלכוהול ג''ל'!$A$1:$I$22</definedName>
    <definedName name="_xlnm.Print_Area" localSheetId="3">הפצה!$A$1:$T$10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2" l="1"/>
  <c r="G15" i="3" l="1"/>
  <c r="G13" i="3"/>
  <c r="H13" i="3" s="1"/>
  <c r="G9" i="3"/>
  <c r="H9" i="3" s="1"/>
  <c r="G8" i="3"/>
  <c r="H8" i="3" s="1"/>
  <c r="G7" i="3"/>
  <c r="H7" i="3" s="1"/>
  <c r="G12" i="3"/>
  <c r="H12" i="3" s="1"/>
  <c r="G10" i="3"/>
  <c r="H10" i="3" s="1"/>
  <c r="G6" i="3"/>
  <c r="H6" i="3" s="1"/>
  <c r="G4" i="3"/>
  <c r="H4" i="3" s="1"/>
  <c r="G17" i="2"/>
  <c r="G15" i="2"/>
  <c r="H15" i="2" s="1"/>
  <c r="H18" i="2" s="1" a="1"/>
  <c r="H18" i="2" s="1"/>
  <c r="H14" i="2"/>
  <c r="G14" i="2"/>
  <c r="G13" i="2"/>
  <c r="H13" i="2" s="1"/>
  <c r="G12" i="2"/>
  <c r="H12" i="2" s="1"/>
  <c r="G11" i="2"/>
  <c r="H11" i="2" s="1"/>
  <c r="H10" i="2"/>
  <c r="G10" i="2"/>
  <c r="G9" i="2"/>
  <c r="H9" i="2" s="1"/>
  <c r="G8" i="2"/>
  <c r="H8" i="2" s="1"/>
  <c r="G7" i="2"/>
  <c r="H7" i="2" s="1"/>
  <c r="H6" i="2"/>
  <c r="G6" i="2"/>
  <c r="G5" i="2"/>
  <c r="H5" i="2" s="1"/>
  <c r="G4" i="2"/>
  <c r="H4" i="2" s="1"/>
  <c r="A7" i="1"/>
  <c r="A8" i="1" s="1"/>
  <c r="A10" i="1" s="1"/>
  <c r="A11" i="1" s="1"/>
  <c r="A12" i="1" s="1"/>
  <c r="A14" i="1" s="1"/>
  <c r="A15" i="1" s="1"/>
  <c r="A18" i="1" s="1"/>
  <c r="I16" i="1"/>
  <c r="I15" i="1"/>
  <c r="I14" i="1"/>
  <c r="I13" i="1"/>
  <c r="I12" i="1"/>
  <c r="I11" i="1"/>
  <c r="I10" i="1"/>
  <c r="H5" i="1"/>
  <c r="I5" i="1" s="1"/>
  <c r="H6" i="1"/>
  <c r="I6" i="1" s="1"/>
  <c r="H7" i="1"/>
  <c r="I7" i="1" s="1"/>
  <c r="H8" i="1"/>
  <c r="I8" i="1" s="1"/>
  <c r="H9" i="1"/>
  <c r="I9" i="1" s="1"/>
  <c r="H4" i="1"/>
  <c r="I4" i="1" s="1"/>
  <c r="H16" i="3" l="1" a="1"/>
  <c r="H16" i="3" s="1"/>
  <c r="H17" i="3" s="1"/>
  <c r="I19" i="1"/>
  <c r="I20" i="1" s="1"/>
  <c r="T2" i="4"/>
  <c r="T3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<sst xmlns="http://schemas.openxmlformats.org/spreadsheetml/2006/main" count="183" uniqueCount="85">
  <si>
    <t>מדרגה</t>
  </si>
  <si>
    <t>יחידת מידה</t>
  </si>
  <si>
    <t>כמות (באלפי יחידות)</t>
  </si>
  <si>
    <t>בקבוק 500 מ"ל</t>
  </si>
  <si>
    <t>0-300</t>
  </si>
  <si>
    <t>301-600</t>
  </si>
  <si>
    <t>פריט</t>
  </si>
  <si>
    <t>ללא</t>
  </si>
  <si>
    <t>0-600</t>
  </si>
  <si>
    <r>
      <t xml:space="preserve">ייצור חומר חיטוי כולל משאבה – </t>
    </r>
    <r>
      <rPr>
        <b/>
        <sz val="11"/>
        <color theme="1"/>
        <rFont val="Arial"/>
        <family val="2"/>
        <scheme val="minor"/>
      </rPr>
      <t>חומר גלם סופק ע"י המזמין</t>
    </r>
  </si>
  <si>
    <r>
      <t xml:space="preserve">ייצור חומר חיטוי  כולל משאבה – </t>
    </r>
    <r>
      <rPr>
        <b/>
        <sz val="11"/>
        <color theme="1"/>
        <rFont val="Arial"/>
        <family val="2"/>
        <scheme val="minor"/>
      </rPr>
      <t>חומר גלם ע"ח הספק</t>
    </r>
  </si>
  <si>
    <t>ייצור חומר חיטוי לא כולל משאבה חומר גלם על חשבון הספק</t>
  </si>
  <si>
    <t>חומר חיטוי בקבוק 500 מ"ל לא כולל משאבה חומר גלם על חשבון המזמין</t>
  </si>
  <si>
    <t>משאבה</t>
  </si>
  <si>
    <t>ריענון אצווה</t>
  </si>
  <si>
    <t>משאבה בודדת</t>
  </si>
  <si>
    <t>ניתן להגיש הצעה למדרגה אחת בלבד</t>
  </si>
  <si>
    <t>עלות הפצה (על פי חלוקה גאוגרפית – עלות למ"ק לדרופ)</t>
  </si>
  <si>
    <t>תשלום חודשי לפי מ"ק לדרופ</t>
  </si>
  <si>
    <t xml:space="preserve">אופציה לרכש המוצרים ע"י הספק ממשרד הבריאות בתום תקופת ההתקשרות </t>
  </si>
  <si>
    <t>בקבוק 500מ"ל</t>
  </si>
  <si>
    <t>כל הכמות הנותרת</t>
  </si>
  <si>
    <t>ייצור חומר חיטוי בקבוק 500 מ"ל לא כולל משאבה חומר גלם על חשבון המזמין</t>
  </si>
  <si>
    <t>0-100</t>
  </si>
  <si>
    <t>צפון רחוק (נפה 21 + 29)</t>
  </si>
  <si>
    <t>מחוז צפון (למעט צפון רחוק)</t>
  </si>
  <si>
    <t>מחוז חיפה</t>
  </si>
  <si>
    <t>מחוז מרכז</t>
  </si>
  <si>
    <t>מחוז תל אביב</t>
  </si>
  <si>
    <t>מחוז ירושלים</t>
  </si>
  <si>
    <t>דרום קרוב (נפה 61+ אזור טבעי 621, 622 ובאר שבע)</t>
  </si>
  <si>
    <t>דרום רחוק (אזור טבעי 626, 623 ללא באר שבע, 624)</t>
  </si>
  <si>
    <t>אילת והערבה</t>
  </si>
  <si>
    <t>סה"כ</t>
  </si>
  <si>
    <t>הערה: החלוקה לאזורים מבוססת על  מפת מחוזות, נפות ואזורים טבעיים של הלמ"ס</t>
  </si>
  <si>
    <t>https://gis.cbs.gov.il/shnaton59/all_israel2008.pdf</t>
  </si>
  <si>
    <t>יש למלא לשונית "הפצה"</t>
  </si>
  <si>
    <t>יש למלא לשונית הפצה</t>
  </si>
  <si>
    <t>עלות הפצה - עלות למ"ק לדרופ (מסירה), מחסני הספק / יעד - - כל המחירים לא כולל מע"מ</t>
  </si>
  <si>
    <t>טופס הצעת מחיר אשכול I - מוצרי חיטוי כללי</t>
  </si>
  <si>
    <t>טופס הצעת מחיר אשכול II - מוצרי חיטוי חדרי ניתוח</t>
  </si>
  <si>
    <t>טופס הצעת מחיר אשכול III - תמרוקים מסוג אלכוהול ג'ל</t>
  </si>
  <si>
    <t>מס"ד</t>
  </si>
  <si>
    <t>הערות</t>
  </si>
  <si>
    <t>יחידות לצורך שקלול ההצעות בלבד</t>
  </si>
  <si>
    <r>
      <t xml:space="preserve">ייצור חומר חיטוי כולל משאבה – </t>
    </r>
    <r>
      <rPr>
        <b/>
        <sz val="11"/>
        <color theme="1"/>
        <rFont val="Arial"/>
        <family val="2"/>
        <scheme val="minor"/>
      </rPr>
      <t>חומר גלם סופק ע"ח המזמין</t>
    </r>
  </si>
  <si>
    <t>חובה למלא טור זה. יש למלא מספר שלילי.</t>
  </si>
  <si>
    <t>הצעת מחיר כוללת (לא כולל מע"מ)</t>
  </si>
  <si>
    <t>הצעת מחיר כוללת (כולל מע"מ)</t>
  </si>
  <si>
    <t>התמורה תשולם לפי מספר הבקבוקים בכל אצווה שתרוענן</t>
  </si>
  <si>
    <t>ייבחר תמהיל הצעות אשר ייתן למזמין את העלות הנמוכה ביותר להזמנת 600 אלף בקבוקים עם ח"ג ע"ח הספק</t>
  </si>
  <si>
    <t xml:space="preserve">אחסון – משטח תוצר מוגמר למשך חודש
</t>
  </si>
  <si>
    <t xml:space="preserve">חודש אחסון משטח: 1.20X1.20X1.70 </t>
  </si>
  <si>
    <t>יש למלא בלשונית "הפצה"</t>
  </si>
  <si>
    <t>הצעת מחיר כוללת  (כולל מע"מ)</t>
  </si>
  <si>
    <t>כמות לצורך שקלול ההצעות בלבד</t>
  </si>
  <si>
    <r>
      <t>ייצור חומר חיטוי כולל משאבה – חומר גלם סופק</t>
    </r>
    <r>
      <rPr>
        <b/>
        <sz val="11"/>
        <color theme="1"/>
        <rFont val="Arial"/>
        <family val="2"/>
        <scheme val="minor"/>
      </rPr>
      <t xml:space="preserve"> ע"י הספק</t>
    </r>
  </si>
  <si>
    <t>סה"כ לאשכול 2 - מוצרי חדרי ניתוח</t>
  </si>
  <si>
    <t>סה"כ לאשכול 1 מוצרי חיטוי כללי</t>
  </si>
  <si>
    <t>תיבחר ההצעה הזולה ביותר</t>
  </si>
  <si>
    <t>כמות לצורך שקלול ההצעות</t>
  </si>
  <si>
    <t>הצעת מחיר  כוללתת (לא כולל מע"מ)</t>
  </si>
  <si>
    <t xml:space="preserve">אחסון – משטח  למשך חודש
</t>
  </si>
  <si>
    <t>חודש אחסון משטח: 1.20X1.20X1.70</t>
  </si>
  <si>
    <t>תבחר ההצעה הזולה ביותר</t>
  </si>
  <si>
    <t>סה"כ (כולל מע"מ)</t>
  </si>
  <si>
    <t>______________</t>
  </si>
  <si>
    <t>שמות מורשי החתימה</t>
  </si>
  <si>
    <t>____________________</t>
  </si>
  <si>
    <t>חתימת מורשי החתימה</t>
  </si>
  <si>
    <t>___________________</t>
  </si>
  <si>
    <t>תאריך</t>
  </si>
  <si>
    <t>סה"כ לאשכול 3 - תמרוקים אלכוג'ל</t>
  </si>
  <si>
    <t>ייצור תמרוק אלכוהולל ג'ל כולל משאבה</t>
  </si>
  <si>
    <t>ייצור תמרוק אלכוהול ג'ל לא כולל משאבה</t>
  </si>
  <si>
    <t>במס"ד 1 ניתן להגיש הצעה למדרגה אחת בלבד או לשתי המדרגות. במידה ומציע מחליט להגיש הצעתו למדרגה אחת בלבד - ההצעה תוגש אך ורק למדרגה הראשונה (0-300)</t>
  </si>
  <si>
    <t xml:space="preserve">כמות לצורך שקלול בלבד (משטחים) </t>
  </si>
  <si>
    <t>כמות לצורך שקלול בלבד  (משטחים)</t>
  </si>
  <si>
    <t>A- סה"כ (כולל הפצה)  לצורך שקלול הצעת המחיר לאשכול 1 - מוצרי חיטוי כללי</t>
  </si>
  <si>
    <t>B - סה"כ (כולל הפצה)  לצורך שקלול הצעת המחיר לאשכול 2 - מוצרי חיטוי לחדרי ניתוח</t>
  </si>
  <si>
    <t>C - סה"כ (כולל הפצה)  לצורך שקלול הצעת המחיר לאשכול 3 - תמרוקים אלכוג'ל</t>
  </si>
  <si>
    <t>הצעת מחיר ליחידה (בש"ח לא כולל מע"מ)</t>
  </si>
  <si>
    <t>הצעת מחיר ליחידה(בש"ח לא כולל מע"מ)</t>
  </si>
  <si>
    <t>הצעת מחיר ליחידה (בש"ח, לא כולל מע"מ)</t>
  </si>
  <si>
    <t>הצעת מחיר להפצת משטח  1.20X1.20X1.70 (בש"ח, לא כולל מע"מ)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</si>
</sst>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6" x14ac:knownFonts="1"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2"/>
      <name val="Arial"/>
      <family val="2"/>
      <scheme val="minor"/>
    </font>
    <font>
      <sz val="11"/>
      <color theme="0" tint="-4.9989318521683403E-2"/>
      <name val="Arial"/>
      <family val="2"/>
      <charset val="177"/>
      <scheme val="minor"/>
    </font>
    <font>
      <b/>
      <sz val="12"/>
      <color theme="0" tint="-4.9989318521683403E-2"/>
      <name val="Arial"/>
      <family val="2"/>
      <scheme val="minor"/>
    </font>
    <font>
      <sz val="16"/>
      <color theme="0" tint="-4.9989318521683403E-2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5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 style="double">
        <color auto="1"/>
      </right>
      <top style="thin">
        <color indexed="64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4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5" fillId="7" borderId="0" applyNumberFormat="0" applyBorder="0" applyAlignment="0" applyProtection="0"/>
  </cellStyleXfs>
  <cellXfs count="142">
    <xf numFmtId="0" fontId="0" fillId="0" borderId="0" xfId="0"/>
    <xf numFmtId="0" fontId="0" fillId="0" borderId="0" xfId="0" applyAlignment="1">
      <alignment horizontal="center" vertical="center"/>
    </xf>
    <xf numFmtId="0" fontId="5" fillId="3" borderId="1" xfId="0" applyFont="1" applyFill="1" applyBorder="1" applyAlignment="1">
      <alignment horizontal="right" vertical="center" wrapText="1"/>
    </xf>
    <xf numFmtId="164" fontId="5" fillId="3" borderId="1" xfId="1" applyNumberFormat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0" fontId="0" fillId="4" borderId="1" xfId="1" applyNumberFormat="1" applyFont="1" applyFill="1" applyBorder="1" applyAlignment="1">
      <alignment horizontal="right" vertical="center" readingOrder="2"/>
    </xf>
    <xf numFmtId="3" fontId="0" fillId="4" borderId="1" xfId="0" applyNumberFormat="1" applyFill="1" applyBorder="1" applyAlignment="1">
      <alignment horizontal="center" vertical="center" wrapText="1"/>
    </xf>
    <xf numFmtId="3" fontId="0" fillId="4" borderId="1" xfId="0" applyNumberFormat="1" applyFill="1" applyBorder="1" applyAlignment="1">
      <alignment horizontal="center" vertical="center"/>
    </xf>
    <xf numFmtId="0" fontId="0" fillId="4" borderId="3" xfId="1" applyNumberFormat="1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6" fillId="0" borderId="0" xfId="3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4" borderId="1" xfId="0" applyNumberFormat="1" applyFill="1" applyBorder="1" applyAlignment="1">
      <alignment horizontal="center" vertical="center" wrapText="1"/>
    </xf>
    <xf numFmtId="4" fontId="0" fillId="0" borderId="1" xfId="0" applyNumberFormat="1" applyBorder="1"/>
    <xf numFmtId="4" fontId="0" fillId="4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4" fontId="0" fillId="5" borderId="1" xfId="0" applyNumberFormat="1" applyFill="1" applyBorder="1" applyAlignment="1" applyProtection="1">
      <alignment horizontal="center" vertical="center" wrapText="1"/>
      <protection locked="0"/>
    </xf>
    <xf numFmtId="4" fontId="0" fillId="5" borderId="1" xfId="0" applyNumberFormat="1" applyFill="1" applyBorder="1" applyAlignment="1" applyProtection="1">
      <alignment horizontal="center" vertical="center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0" fillId="0" borderId="0" xfId="0" applyNumberFormat="1"/>
    <xf numFmtId="4" fontId="2" fillId="0" borderId="1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0" fillId="0" borderId="0" xfId="0" applyNumberForma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3" fillId="0" borderId="11" xfId="0" applyFont="1" applyBorder="1"/>
    <xf numFmtId="0" fontId="0" fillId="0" borderId="10" xfId="0" applyBorder="1" applyAlignment="1">
      <alignment horizontal="center" vertical="center" wrapText="1"/>
    </xf>
    <xf numFmtId="0" fontId="0" fillId="0" borderId="11" xfId="0" applyBorder="1"/>
    <xf numFmtId="4" fontId="14" fillId="3" borderId="1" xfId="0" applyNumberFormat="1" applyFont="1" applyFill="1" applyBorder="1" applyAlignment="1">
      <alignment horizontal="center" vertical="center"/>
    </xf>
    <xf numFmtId="0" fontId="14" fillId="3" borderId="11" xfId="0" applyFont="1" applyFill="1" applyBorder="1"/>
    <xf numFmtId="4" fontId="8" fillId="7" borderId="13" xfId="4" applyNumberFormat="1" applyFont="1" applyBorder="1" applyAlignment="1">
      <alignment horizontal="center" vertical="center"/>
    </xf>
    <xf numFmtId="0" fontId="8" fillId="7" borderId="14" xfId="4" applyFont="1" applyBorder="1"/>
    <xf numFmtId="2" fontId="0" fillId="4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4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2" fontId="14" fillId="3" borderId="1" xfId="0" applyNumberFormat="1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2" fontId="0" fillId="5" borderId="1" xfId="0" applyNumberFormat="1" applyFill="1" applyBorder="1" applyAlignment="1" applyProtection="1">
      <alignment horizontal="center" vertical="center" wrapText="1"/>
      <protection locked="0"/>
    </xf>
    <xf numFmtId="4" fontId="0" fillId="6" borderId="1" xfId="0" applyNumberFormat="1" applyFill="1" applyBorder="1" applyAlignment="1" applyProtection="1">
      <alignment horizontal="center" vertical="center" wrapText="1"/>
      <protection locked="0"/>
    </xf>
    <xf numFmtId="4" fontId="0" fillId="6" borderId="1" xfId="0" applyNumberFormat="1" applyFill="1" applyBorder="1" applyAlignment="1" applyProtection="1">
      <alignment horizontal="center" vertical="center"/>
      <protection locked="0"/>
    </xf>
    <xf numFmtId="4" fontId="4" fillId="2" borderId="1" xfId="2" applyNumberFormat="1" applyBorder="1" applyProtection="1">
      <protection locked="0"/>
    </xf>
    <xf numFmtId="4" fontId="4" fillId="2" borderId="1" xfId="1" applyNumberFormat="1" applyFill="1" applyBorder="1" applyAlignment="1" applyProtection="1">
      <alignment horizontal="center" vertical="center"/>
      <protection locked="0"/>
    </xf>
    <xf numFmtId="4" fontId="4" fillId="2" borderId="1" xfId="2" applyNumberFormat="1" applyBorder="1" applyAlignment="1" applyProtection="1">
      <alignment horizontal="center" vertical="center"/>
      <protection locked="0"/>
    </xf>
    <xf numFmtId="4" fontId="7" fillId="3" borderId="1" xfId="0" applyNumberFormat="1" applyFont="1" applyFill="1" applyBorder="1"/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9" fillId="7" borderId="12" xfId="4" applyFont="1" applyBorder="1" applyAlignment="1">
      <alignment horizontal="center"/>
    </xf>
    <xf numFmtId="0" fontId="9" fillId="7" borderId="13" xfId="4" applyFont="1" applyBorder="1" applyAlignment="1">
      <alignment horizontal="center"/>
    </xf>
    <xf numFmtId="0" fontId="9" fillId="7" borderId="14" xfId="4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 readingOrder="2"/>
    </xf>
    <xf numFmtId="0" fontId="9" fillId="3" borderId="1" xfId="0" applyFont="1" applyFill="1" applyBorder="1" applyAlignment="1">
      <alignment horizontal="center" readingOrder="2"/>
    </xf>
    <xf numFmtId="4" fontId="0" fillId="5" borderId="1" xfId="0" applyNumberFormat="1" applyFill="1" applyBorder="1" applyAlignment="1" applyProtection="1">
      <alignment horizontal="center" vertical="center"/>
      <protection locked="0"/>
    </xf>
    <xf numFmtId="4" fontId="0" fillId="4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 wrapText="1" readingOrder="2"/>
    </xf>
    <xf numFmtId="0" fontId="14" fillId="3" borderId="1" xfId="0" applyFont="1" applyFill="1" applyBorder="1" applyAlignment="1">
      <alignment horizontal="center" wrapText="1" readingOrder="2"/>
    </xf>
    <xf numFmtId="0" fontId="8" fillId="7" borderId="12" xfId="4" applyFont="1" applyBorder="1" applyAlignment="1">
      <alignment horizontal="center"/>
    </xf>
    <xf numFmtId="0" fontId="8" fillId="7" borderId="13" xfId="4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1" fillId="3" borderId="9" xfId="0" applyFont="1" applyFill="1" applyBorder="1" applyAlignment="1">
      <alignment horizontal="center"/>
    </xf>
    <xf numFmtId="0" fontId="11" fillId="3" borderId="11" xfId="0" applyFont="1" applyFill="1" applyBorder="1" applyAlignment="1">
      <alignment horizontal="center"/>
    </xf>
    <xf numFmtId="4" fontId="0" fillId="4" borderId="1" xfId="0" applyNumberForma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4" fontId="0" fillId="6" borderId="1" xfId="0" applyNumberFormat="1" applyFill="1" applyBorder="1" applyAlignment="1" applyProtection="1">
      <alignment horizontal="center" vertical="center"/>
      <protection locked="0"/>
    </xf>
    <xf numFmtId="4" fontId="0" fillId="6" borderId="1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readingOrder="2"/>
    </xf>
    <xf numFmtId="0" fontId="14" fillId="3" borderId="1" xfId="0" applyFont="1" applyFill="1" applyBorder="1" applyAlignment="1">
      <alignment horizontal="center" vertical="center" readingOrder="2"/>
    </xf>
    <xf numFmtId="0" fontId="8" fillId="7" borderId="12" xfId="4" applyFont="1" applyBorder="1" applyAlignment="1">
      <alignment horizontal="center" vertical="center"/>
    </xf>
    <xf numFmtId="0" fontId="8" fillId="7" borderId="13" xfId="4" applyFont="1" applyBorder="1" applyAlignment="1">
      <alignment horizontal="center" vertical="center"/>
    </xf>
    <xf numFmtId="0" fontId="8" fillId="7" borderId="14" xfId="4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5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19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7" fillId="3" borderId="1" xfId="1" applyNumberFormat="1" applyFont="1" applyFill="1" applyBorder="1" applyAlignment="1">
      <alignment horizontal="left" vertical="center"/>
    </xf>
  </cellXfs>
  <cellStyles count="5">
    <cellStyle name="60% - הדגשה3" xfId="2" builtinId="40"/>
    <cellStyle name="Comma" xfId="1" builtinId="3"/>
    <cellStyle name="Normal" xfId="0" builtinId="0"/>
    <cellStyle name="הדגשה6" xfId="4" builtinId="49"/>
    <cellStyle name="היפר-קישור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3</xdr:col>
      <xdr:colOff>521758</xdr:colOff>
      <xdr:row>54</xdr:row>
      <xdr:rowOff>22141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7EE55413-3439-4486-BA90-AAA80093A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4301467" y="3886200"/>
          <a:ext cx="6017683" cy="8708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gis.cbs.gov.il/shnaton59/all_israel200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25"/>
  <sheetViews>
    <sheetView rightToLeft="1" tabSelected="1" workbookViewId="0">
      <selection activeCell="G5" sqref="G5"/>
    </sheetView>
  </sheetViews>
  <sheetFormatPr defaultRowHeight="14.25" x14ac:dyDescent="0.2"/>
  <cols>
    <col min="2" max="2" width="9" style="1"/>
    <col min="4" max="5" width="9" style="1"/>
    <col min="6" max="6" width="7.25" style="19" bestFit="1" customWidth="1"/>
    <col min="7" max="7" width="19.75" bestFit="1" customWidth="1"/>
    <col min="8" max="8" width="19.75" customWidth="1"/>
    <col min="9" max="9" width="17.375" style="1" bestFit="1" customWidth="1"/>
    <col min="10" max="10" width="16.75" style="1" customWidth="1"/>
  </cols>
  <sheetData>
    <row r="1" spans="1:10" ht="15" thickTop="1" x14ac:dyDescent="0.2">
      <c r="A1" s="93"/>
      <c r="B1" s="86" t="s">
        <v>39</v>
      </c>
      <c r="C1" s="86"/>
      <c r="D1" s="86"/>
      <c r="E1" s="86"/>
      <c r="F1" s="86"/>
      <c r="G1" s="86"/>
      <c r="H1" s="86"/>
      <c r="I1" s="86"/>
      <c r="J1" s="87"/>
    </row>
    <row r="2" spans="1:10" x14ac:dyDescent="0.2">
      <c r="A2" s="94"/>
      <c r="B2" s="88"/>
      <c r="C2" s="88"/>
      <c r="D2" s="88"/>
      <c r="E2" s="88"/>
      <c r="F2" s="88"/>
      <c r="G2" s="88"/>
      <c r="H2" s="88"/>
      <c r="I2" s="88"/>
      <c r="J2" s="89"/>
    </row>
    <row r="3" spans="1:10" ht="75" x14ac:dyDescent="0.2">
      <c r="A3" s="29" t="s">
        <v>42</v>
      </c>
      <c r="B3" s="30" t="s">
        <v>6</v>
      </c>
      <c r="C3" s="31" t="s">
        <v>0</v>
      </c>
      <c r="D3" s="31" t="s">
        <v>2</v>
      </c>
      <c r="E3" s="31" t="s">
        <v>1</v>
      </c>
      <c r="F3" s="32" t="s">
        <v>44</v>
      </c>
      <c r="G3" s="31" t="s">
        <v>81</v>
      </c>
      <c r="H3" s="31" t="s">
        <v>47</v>
      </c>
      <c r="I3" s="31" t="s">
        <v>48</v>
      </c>
      <c r="J3" s="33">
        <v>1.17</v>
      </c>
    </row>
    <row r="4" spans="1:10" ht="44.25" customHeight="1" x14ac:dyDescent="0.2">
      <c r="A4" s="92">
        <v>1</v>
      </c>
      <c r="B4" s="74" t="s">
        <v>10</v>
      </c>
      <c r="C4" s="11">
        <v>1</v>
      </c>
      <c r="D4" s="11" t="s">
        <v>4</v>
      </c>
      <c r="E4" s="11" t="s">
        <v>3</v>
      </c>
      <c r="F4" s="18">
        <v>300000</v>
      </c>
      <c r="G4" s="27">
        <v>0</v>
      </c>
      <c r="H4" s="13">
        <f>G4*F4</f>
        <v>0</v>
      </c>
      <c r="I4" s="16">
        <f>H4*$J$3</f>
        <v>0</v>
      </c>
      <c r="J4" s="91" t="s">
        <v>75</v>
      </c>
    </row>
    <row r="5" spans="1:10" ht="120" customHeight="1" x14ac:dyDescent="0.2">
      <c r="A5" s="92"/>
      <c r="B5" s="74"/>
      <c r="C5" s="11">
        <v>2</v>
      </c>
      <c r="D5" s="11" t="s">
        <v>5</v>
      </c>
      <c r="E5" s="11" t="s">
        <v>3</v>
      </c>
      <c r="F5" s="18">
        <v>300000</v>
      </c>
      <c r="G5" s="27">
        <v>0</v>
      </c>
      <c r="H5" s="13">
        <f t="shared" ref="H5:H9" si="0">G5*F5</f>
        <v>0</v>
      </c>
      <c r="I5" s="16">
        <f t="shared" ref="I5:I16" si="1">H5*$J$3</f>
        <v>0</v>
      </c>
      <c r="J5" s="91"/>
    </row>
    <row r="6" spans="1:10" ht="87.75" x14ac:dyDescent="0.2">
      <c r="A6" s="20">
        <v>2</v>
      </c>
      <c r="B6" s="11" t="s">
        <v>45</v>
      </c>
      <c r="C6" s="11" t="s">
        <v>7</v>
      </c>
      <c r="D6" s="11" t="s">
        <v>8</v>
      </c>
      <c r="E6" s="11" t="s">
        <v>3</v>
      </c>
      <c r="F6" s="18">
        <v>600000</v>
      </c>
      <c r="G6" s="27">
        <v>0</v>
      </c>
      <c r="H6" s="13">
        <f t="shared" si="0"/>
        <v>0</v>
      </c>
      <c r="I6" s="16">
        <f t="shared" si="1"/>
        <v>0</v>
      </c>
      <c r="J6" s="22"/>
    </row>
    <row r="7" spans="1:10" ht="60.75" customHeight="1" x14ac:dyDescent="0.2">
      <c r="A7" s="92">
        <f t="shared" ref="A7:A18" si="2">A6+1</f>
        <v>3</v>
      </c>
      <c r="B7" s="74" t="s">
        <v>11</v>
      </c>
      <c r="C7" s="11">
        <v>1</v>
      </c>
      <c r="D7" s="11" t="s">
        <v>4</v>
      </c>
      <c r="E7" s="11" t="s">
        <v>3</v>
      </c>
      <c r="F7" s="18">
        <v>50000</v>
      </c>
      <c r="G7" s="27">
        <v>0</v>
      </c>
      <c r="H7" s="13">
        <f t="shared" si="0"/>
        <v>0</v>
      </c>
      <c r="I7" s="16">
        <f t="shared" si="1"/>
        <v>0</v>
      </c>
      <c r="J7" s="77" t="s">
        <v>16</v>
      </c>
    </row>
    <row r="8" spans="1:10" ht="42" customHeight="1" x14ac:dyDescent="0.2">
      <c r="A8" s="92">
        <f t="shared" si="2"/>
        <v>4</v>
      </c>
      <c r="B8" s="74"/>
      <c r="C8" s="11">
        <v>2</v>
      </c>
      <c r="D8" s="11" t="s">
        <v>5</v>
      </c>
      <c r="E8" s="11" t="s">
        <v>3</v>
      </c>
      <c r="F8" s="18">
        <v>50000</v>
      </c>
      <c r="G8" s="28">
        <v>0</v>
      </c>
      <c r="H8" s="13">
        <f t="shared" si="0"/>
        <v>0</v>
      </c>
      <c r="I8" s="17">
        <f t="shared" si="1"/>
        <v>0</v>
      </c>
      <c r="J8" s="77"/>
    </row>
    <row r="9" spans="1:10" ht="114" x14ac:dyDescent="0.2">
      <c r="A9" s="20">
        <v>4</v>
      </c>
      <c r="B9" s="11" t="s">
        <v>12</v>
      </c>
      <c r="C9" s="11" t="s">
        <v>7</v>
      </c>
      <c r="D9" s="11" t="s">
        <v>8</v>
      </c>
      <c r="E9" s="11" t="s">
        <v>3</v>
      </c>
      <c r="F9" s="18">
        <v>50000</v>
      </c>
      <c r="G9" s="28">
        <v>0</v>
      </c>
      <c r="H9" s="13">
        <f t="shared" si="0"/>
        <v>0</v>
      </c>
      <c r="I9" s="17">
        <f t="shared" si="1"/>
        <v>0</v>
      </c>
      <c r="J9" s="23"/>
    </row>
    <row r="10" spans="1:10" ht="14.25" customHeight="1" x14ac:dyDescent="0.2">
      <c r="A10" s="92">
        <f t="shared" si="2"/>
        <v>5</v>
      </c>
      <c r="B10" s="90" t="s">
        <v>13</v>
      </c>
      <c r="C10" s="90" t="s">
        <v>7</v>
      </c>
      <c r="D10" s="90" t="s">
        <v>7</v>
      </c>
      <c r="E10" s="74" t="s">
        <v>15</v>
      </c>
      <c r="F10" s="78">
        <v>50000</v>
      </c>
      <c r="G10" s="83">
        <v>0</v>
      </c>
      <c r="H10" s="84">
        <v>0</v>
      </c>
      <c r="I10" s="85">
        <f t="shared" si="1"/>
        <v>0</v>
      </c>
      <c r="J10" s="77"/>
    </row>
    <row r="11" spans="1:10" x14ac:dyDescent="0.2">
      <c r="A11" s="92">
        <f t="shared" si="2"/>
        <v>6</v>
      </c>
      <c r="B11" s="90"/>
      <c r="C11" s="90"/>
      <c r="D11" s="90"/>
      <c r="E11" s="74"/>
      <c r="F11" s="78"/>
      <c r="G11" s="83">
        <v>0</v>
      </c>
      <c r="H11" s="84"/>
      <c r="I11" s="85">
        <f t="shared" si="1"/>
        <v>0</v>
      </c>
      <c r="J11" s="77"/>
    </row>
    <row r="12" spans="1:10" ht="30.75" customHeight="1" x14ac:dyDescent="0.2">
      <c r="A12" s="92">
        <f t="shared" si="2"/>
        <v>7</v>
      </c>
      <c r="B12" s="90"/>
      <c r="C12" s="90"/>
      <c r="D12" s="90"/>
      <c r="E12" s="74"/>
      <c r="F12" s="78"/>
      <c r="G12" s="83">
        <v>0</v>
      </c>
      <c r="H12" s="84"/>
      <c r="I12" s="85">
        <f t="shared" si="1"/>
        <v>0</v>
      </c>
      <c r="J12" s="77"/>
    </row>
    <row r="13" spans="1:10" ht="28.5" customHeight="1" x14ac:dyDescent="0.2">
      <c r="A13" s="92">
        <v>6</v>
      </c>
      <c r="B13" s="90" t="s">
        <v>14</v>
      </c>
      <c r="C13" s="90" t="s">
        <v>7</v>
      </c>
      <c r="D13" s="90" t="s">
        <v>7</v>
      </c>
      <c r="E13" s="74" t="s">
        <v>3</v>
      </c>
      <c r="F13" s="78">
        <v>600000</v>
      </c>
      <c r="G13" s="83">
        <v>0</v>
      </c>
      <c r="H13" s="84">
        <v>0</v>
      </c>
      <c r="I13" s="85">
        <f t="shared" si="1"/>
        <v>0</v>
      </c>
      <c r="J13" s="77" t="s">
        <v>49</v>
      </c>
    </row>
    <row r="14" spans="1:10" x14ac:dyDescent="0.2">
      <c r="A14" s="92">
        <f t="shared" si="2"/>
        <v>7</v>
      </c>
      <c r="B14" s="90"/>
      <c r="C14" s="90"/>
      <c r="D14" s="90"/>
      <c r="E14" s="74"/>
      <c r="F14" s="78"/>
      <c r="G14" s="83">
        <v>0</v>
      </c>
      <c r="H14" s="84"/>
      <c r="I14" s="85">
        <f t="shared" si="1"/>
        <v>0</v>
      </c>
      <c r="J14" s="77"/>
    </row>
    <row r="15" spans="1:10" x14ac:dyDescent="0.2">
      <c r="A15" s="92">
        <f t="shared" si="2"/>
        <v>8</v>
      </c>
      <c r="B15" s="90"/>
      <c r="C15" s="90"/>
      <c r="D15" s="90"/>
      <c r="E15" s="74"/>
      <c r="F15" s="78"/>
      <c r="G15" s="83">
        <v>0</v>
      </c>
      <c r="H15" s="84"/>
      <c r="I15" s="85">
        <f t="shared" si="1"/>
        <v>0</v>
      </c>
      <c r="J15" s="77"/>
    </row>
    <row r="16" spans="1:10" ht="99.75" x14ac:dyDescent="0.2">
      <c r="A16" s="20">
        <v>7</v>
      </c>
      <c r="B16" s="11" t="s">
        <v>51</v>
      </c>
      <c r="C16" s="12" t="s">
        <v>7</v>
      </c>
      <c r="D16" s="12" t="s">
        <v>7</v>
      </c>
      <c r="E16" s="11" t="s">
        <v>52</v>
      </c>
      <c r="F16" s="18">
        <v>10000</v>
      </c>
      <c r="G16" s="28">
        <v>0</v>
      </c>
      <c r="H16" s="15">
        <v>0</v>
      </c>
      <c r="I16" s="17">
        <f t="shared" si="1"/>
        <v>0</v>
      </c>
      <c r="J16" s="24"/>
    </row>
    <row r="17" spans="1:10" ht="99.75" x14ac:dyDescent="0.2">
      <c r="A17" s="20">
        <v>8</v>
      </c>
      <c r="B17" s="11" t="s">
        <v>17</v>
      </c>
      <c r="C17" s="12" t="s">
        <v>7</v>
      </c>
      <c r="D17" s="12" t="s">
        <v>7</v>
      </c>
      <c r="E17" s="11" t="s">
        <v>18</v>
      </c>
      <c r="F17" s="75" t="s">
        <v>53</v>
      </c>
      <c r="G17" s="75"/>
      <c r="H17" s="75"/>
      <c r="I17" s="75"/>
      <c r="J17" s="76"/>
    </row>
    <row r="18" spans="1:10" ht="142.5" x14ac:dyDescent="0.2">
      <c r="A18" s="20">
        <f t="shared" si="2"/>
        <v>9</v>
      </c>
      <c r="B18" s="11" t="s">
        <v>19</v>
      </c>
      <c r="C18" s="12" t="s">
        <v>7</v>
      </c>
      <c r="D18" s="11" t="s">
        <v>21</v>
      </c>
      <c r="E18" s="11" t="s">
        <v>20</v>
      </c>
      <c r="F18" s="18">
        <v>300000</v>
      </c>
      <c r="G18" s="28">
        <v>0</v>
      </c>
      <c r="H18" s="15">
        <v>0</v>
      </c>
      <c r="I18" s="17"/>
      <c r="J18" s="21" t="s">
        <v>46</v>
      </c>
    </row>
    <row r="19" spans="1:10" ht="18" x14ac:dyDescent="0.25">
      <c r="A19" s="79" t="s">
        <v>58</v>
      </c>
      <c r="B19" s="80"/>
      <c r="C19" s="80"/>
      <c r="D19" s="80"/>
      <c r="E19" s="80"/>
      <c r="F19" s="80"/>
      <c r="G19" s="80"/>
      <c r="H19" s="80"/>
      <c r="I19" s="25">
        <f>SUM(I4:I16)+H18</f>
        <v>0</v>
      </c>
      <c r="J19" s="26"/>
    </row>
    <row r="20" spans="1:10" ht="18" x14ac:dyDescent="0.25">
      <c r="A20" s="81" t="s">
        <v>78</v>
      </c>
      <c r="B20" s="82"/>
      <c r="C20" s="82"/>
      <c r="D20" s="82"/>
      <c r="E20" s="82"/>
      <c r="F20" s="82"/>
      <c r="G20" s="82"/>
      <c r="H20" s="82"/>
      <c r="I20" s="25">
        <f>I19+(הפצה!T3*0.6)</f>
        <v>0</v>
      </c>
      <c r="J20" s="26"/>
    </row>
    <row r="21" spans="1:10" ht="18.75" thickBot="1" x14ac:dyDescent="0.3">
      <c r="A21" s="71" t="s">
        <v>50</v>
      </c>
      <c r="B21" s="72"/>
      <c r="C21" s="72"/>
      <c r="D21" s="72"/>
      <c r="E21" s="72"/>
      <c r="F21" s="72"/>
      <c r="G21" s="72"/>
      <c r="H21" s="72"/>
      <c r="I21" s="72"/>
      <c r="J21" s="73"/>
    </row>
    <row r="22" spans="1:10" ht="15" thickTop="1" x14ac:dyDescent="0.2"/>
    <row r="24" spans="1:10" x14ac:dyDescent="0.2">
      <c r="B24" s="1" t="s">
        <v>66</v>
      </c>
      <c r="C24" s="1"/>
      <c r="D24" s="69" t="s">
        <v>68</v>
      </c>
      <c r="E24" s="69"/>
      <c r="F24" s="51"/>
      <c r="G24" s="70" t="s">
        <v>70</v>
      </c>
      <c r="H24" s="70"/>
    </row>
    <row r="25" spans="1:10" x14ac:dyDescent="0.2">
      <c r="B25" s="1" t="s">
        <v>67</v>
      </c>
      <c r="C25" s="1"/>
      <c r="D25" s="69" t="s">
        <v>69</v>
      </c>
      <c r="E25" s="69"/>
      <c r="F25" s="51"/>
      <c r="G25" s="70" t="s">
        <v>71</v>
      </c>
      <c r="H25" s="70"/>
    </row>
  </sheetData>
  <sheetProtection algorithmName="SHA-512" hashValue="m/uZKVYY8EcgmWlvwCmqTzDrpP4Cl7n+x8T1LQYJOL1af6PpgCS8rukbpcXYcUPcFBWkpWqyBjdYW64ZjFMxQg==" saltValue="uVLsYS/AA4zcyA2dtRQ3Tg==" spinCount="100000" sheet="1" objects="1" scenarios="1" selectLockedCells="1"/>
  <mergeCells count="36">
    <mergeCell ref="A4:A5"/>
    <mergeCell ref="A7:A8"/>
    <mergeCell ref="A10:A12"/>
    <mergeCell ref="A13:A15"/>
    <mergeCell ref="A1:A2"/>
    <mergeCell ref="I13:I15"/>
    <mergeCell ref="B1:J2"/>
    <mergeCell ref="E13:E15"/>
    <mergeCell ref="C13:C15"/>
    <mergeCell ref="B13:B15"/>
    <mergeCell ref="D13:D15"/>
    <mergeCell ref="J4:J5"/>
    <mergeCell ref="J7:J8"/>
    <mergeCell ref="J10:J12"/>
    <mergeCell ref="B7:B8"/>
    <mergeCell ref="C10:C12"/>
    <mergeCell ref="B10:B12"/>
    <mergeCell ref="E10:E12"/>
    <mergeCell ref="D10:D12"/>
    <mergeCell ref="F10:F12"/>
    <mergeCell ref="D25:E25"/>
    <mergeCell ref="G25:H25"/>
    <mergeCell ref="A21:J21"/>
    <mergeCell ref="B4:B5"/>
    <mergeCell ref="F17:J17"/>
    <mergeCell ref="D24:E24"/>
    <mergeCell ref="G24:H24"/>
    <mergeCell ref="J13:J15"/>
    <mergeCell ref="F13:F15"/>
    <mergeCell ref="A19:H19"/>
    <mergeCell ref="A20:H20"/>
    <mergeCell ref="G10:G12"/>
    <mergeCell ref="H10:H12"/>
    <mergeCell ref="I10:I12"/>
    <mergeCell ref="G13:G15"/>
    <mergeCell ref="H13:H15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I25"/>
  <sheetViews>
    <sheetView rightToLeft="1" workbookViewId="0">
      <selection activeCell="F4" sqref="F4"/>
    </sheetView>
  </sheetViews>
  <sheetFormatPr defaultRowHeight="14.25" x14ac:dyDescent="0.2"/>
  <cols>
    <col min="2" max="2" width="10.5" customWidth="1"/>
    <col min="4" max="4" width="10.375" customWidth="1"/>
    <col min="5" max="5" width="16.375" style="34" customWidth="1"/>
    <col min="6" max="6" width="12.625" style="36" customWidth="1"/>
    <col min="7" max="8" width="12.625" style="37" customWidth="1"/>
    <col min="9" max="9" width="8.125" bestFit="1" customWidth="1"/>
  </cols>
  <sheetData>
    <row r="1" spans="1:9" ht="15" thickTop="1" x14ac:dyDescent="0.2">
      <c r="A1" s="117"/>
      <c r="B1" s="110" t="s">
        <v>40</v>
      </c>
      <c r="C1" s="111"/>
      <c r="D1" s="111"/>
      <c r="E1" s="111"/>
      <c r="F1" s="111"/>
      <c r="G1" s="111"/>
      <c r="H1" s="111"/>
      <c r="I1" s="107" t="s">
        <v>43</v>
      </c>
    </row>
    <row r="2" spans="1:9" x14ac:dyDescent="0.2">
      <c r="A2" s="118"/>
      <c r="B2" s="112"/>
      <c r="C2" s="113"/>
      <c r="D2" s="113"/>
      <c r="E2" s="113"/>
      <c r="F2" s="113"/>
      <c r="G2" s="113"/>
      <c r="H2" s="113"/>
      <c r="I2" s="108"/>
    </row>
    <row r="3" spans="1:9" ht="45" x14ac:dyDescent="0.2">
      <c r="A3" s="38" t="s">
        <v>42</v>
      </c>
      <c r="B3" s="29" t="s">
        <v>6</v>
      </c>
      <c r="C3" s="31" t="s">
        <v>2</v>
      </c>
      <c r="D3" s="31" t="s">
        <v>1</v>
      </c>
      <c r="E3" s="32" t="s">
        <v>55</v>
      </c>
      <c r="F3" s="35" t="s">
        <v>82</v>
      </c>
      <c r="G3" s="35" t="s">
        <v>47</v>
      </c>
      <c r="H3" s="35" t="s">
        <v>54</v>
      </c>
      <c r="I3" s="40">
        <v>1.17</v>
      </c>
    </row>
    <row r="4" spans="1:9" ht="99" customHeight="1" x14ac:dyDescent="0.2">
      <c r="A4" s="39">
        <v>1</v>
      </c>
      <c r="B4" s="41" t="s">
        <v>56</v>
      </c>
      <c r="C4" s="11" t="s">
        <v>4</v>
      </c>
      <c r="D4" s="11" t="s">
        <v>3</v>
      </c>
      <c r="E4" s="18">
        <v>300000</v>
      </c>
      <c r="F4" s="63">
        <v>0</v>
      </c>
      <c r="G4" s="13">
        <f>E4*F4</f>
        <v>0</v>
      </c>
      <c r="H4" s="16">
        <f>G4*$I$3</f>
        <v>0</v>
      </c>
      <c r="I4" s="42"/>
    </row>
    <row r="5" spans="1:9" ht="87.75" x14ac:dyDescent="0.2">
      <c r="A5" s="39">
        <v>2</v>
      </c>
      <c r="B5" s="41" t="s">
        <v>9</v>
      </c>
      <c r="C5" s="11" t="s">
        <v>4</v>
      </c>
      <c r="D5" s="11" t="s">
        <v>3</v>
      </c>
      <c r="E5" s="18">
        <v>100000</v>
      </c>
      <c r="F5" s="63">
        <v>0</v>
      </c>
      <c r="G5" s="13">
        <f t="shared" ref="G5:G15" si="0">E5*F5</f>
        <v>0</v>
      </c>
      <c r="H5" s="16">
        <f t="shared" ref="H5:H15" si="1">G5*$I$3</f>
        <v>0</v>
      </c>
      <c r="I5" s="42"/>
    </row>
    <row r="6" spans="1:9" x14ac:dyDescent="0.2">
      <c r="A6" s="119">
        <v>3</v>
      </c>
      <c r="B6" s="120" t="s">
        <v>11</v>
      </c>
      <c r="C6" s="74" t="s">
        <v>4</v>
      </c>
      <c r="D6" s="74" t="s">
        <v>3</v>
      </c>
      <c r="E6" s="78">
        <v>50000</v>
      </c>
      <c r="F6" s="115">
        <v>0</v>
      </c>
      <c r="G6" s="109">
        <f t="shared" si="0"/>
        <v>0</v>
      </c>
      <c r="H6" s="116">
        <f t="shared" si="1"/>
        <v>0</v>
      </c>
      <c r="I6" s="101"/>
    </row>
    <row r="7" spans="1:9" ht="94.5" customHeight="1" x14ac:dyDescent="0.2">
      <c r="A7" s="119"/>
      <c r="B7" s="120"/>
      <c r="C7" s="74"/>
      <c r="D7" s="74"/>
      <c r="E7" s="78"/>
      <c r="F7" s="115"/>
      <c r="G7" s="109">
        <f t="shared" si="0"/>
        <v>0</v>
      </c>
      <c r="H7" s="116">
        <f t="shared" si="1"/>
        <v>0</v>
      </c>
      <c r="I7" s="102"/>
    </row>
    <row r="8" spans="1:9" ht="99.75" x14ac:dyDescent="0.2">
      <c r="A8" s="39">
        <v>4</v>
      </c>
      <c r="B8" s="41" t="s">
        <v>22</v>
      </c>
      <c r="C8" s="11" t="s">
        <v>4</v>
      </c>
      <c r="D8" s="11" t="s">
        <v>3</v>
      </c>
      <c r="E8" s="18">
        <v>50000</v>
      </c>
      <c r="F8" s="64">
        <v>0</v>
      </c>
      <c r="G8" s="15">
        <f t="shared" si="0"/>
        <v>0</v>
      </c>
      <c r="H8" s="17">
        <f t="shared" si="1"/>
        <v>0</v>
      </c>
      <c r="I8" s="42"/>
    </row>
    <row r="9" spans="1:9" x14ac:dyDescent="0.2">
      <c r="A9" s="119">
        <v>5</v>
      </c>
      <c r="B9" s="92" t="s">
        <v>13</v>
      </c>
      <c r="C9" s="90" t="s">
        <v>4</v>
      </c>
      <c r="D9" s="74" t="s">
        <v>15</v>
      </c>
      <c r="E9" s="78">
        <v>50000</v>
      </c>
      <c r="F9" s="114">
        <v>0</v>
      </c>
      <c r="G9" s="84">
        <f t="shared" si="0"/>
        <v>0</v>
      </c>
      <c r="H9" s="85">
        <f t="shared" si="1"/>
        <v>0</v>
      </c>
      <c r="I9" s="101"/>
    </row>
    <row r="10" spans="1:9" x14ac:dyDescent="0.2">
      <c r="A10" s="119"/>
      <c r="B10" s="92"/>
      <c r="C10" s="90"/>
      <c r="D10" s="74"/>
      <c r="E10" s="78"/>
      <c r="F10" s="114"/>
      <c r="G10" s="84">
        <f t="shared" si="0"/>
        <v>0</v>
      </c>
      <c r="H10" s="85">
        <f t="shared" si="1"/>
        <v>0</v>
      </c>
      <c r="I10" s="103"/>
    </row>
    <row r="11" spans="1:9" x14ac:dyDescent="0.2">
      <c r="A11" s="119"/>
      <c r="B11" s="92"/>
      <c r="C11" s="90"/>
      <c r="D11" s="74"/>
      <c r="E11" s="78"/>
      <c r="F11" s="114"/>
      <c r="G11" s="84">
        <f t="shared" si="0"/>
        <v>0</v>
      </c>
      <c r="H11" s="85">
        <f t="shared" si="1"/>
        <v>0</v>
      </c>
      <c r="I11" s="102"/>
    </row>
    <row r="12" spans="1:9" x14ac:dyDescent="0.2">
      <c r="A12" s="119">
        <v>6</v>
      </c>
      <c r="B12" s="92" t="s">
        <v>14</v>
      </c>
      <c r="C12" s="90" t="s">
        <v>7</v>
      </c>
      <c r="D12" s="74" t="s">
        <v>3</v>
      </c>
      <c r="E12" s="78">
        <v>300000</v>
      </c>
      <c r="F12" s="114">
        <v>0</v>
      </c>
      <c r="G12" s="84">
        <f t="shared" si="0"/>
        <v>0</v>
      </c>
      <c r="H12" s="85">
        <f t="shared" si="1"/>
        <v>0</v>
      </c>
      <c r="I12" s="101"/>
    </row>
    <row r="13" spans="1:9" x14ac:dyDescent="0.2">
      <c r="A13" s="119"/>
      <c r="B13" s="92"/>
      <c r="C13" s="90"/>
      <c r="D13" s="74"/>
      <c r="E13" s="78"/>
      <c r="F13" s="114"/>
      <c r="G13" s="84">
        <f t="shared" si="0"/>
        <v>0</v>
      </c>
      <c r="H13" s="85">
        <f t="shared" si="1"/>
        <v>0</v>
      </c>
      <c r="I13" s="103"/>
    </row>
    <row r="14" spans="1:9" x14ac:dyDescent="0.2">
      <c r="A14" s="119"/>
      <c r="B14" s="92"/>
      <c r="C14" s="90"/>
      <c r="D14" s="74"/>
      <c r="E14" s="78"/>
      <c r="F14" s="114"/>
      <c r="G14" s="84">
        <f t="shared" si="0"/>
        <v>0</v>
      </c>
      <c r="H14" s="85">
        <f t="shared" si="1"/>
        <v>0</v>
      </c>
      <c r="I14" s="102"/>
    </row>
    <row r="15" spans="1:9" ht="71.25" x14ac:dyDescent="0.2">
      <c r="A15" s="39">
        <v>7</v>
      </c>
      <c r="B15" s="41" t="s">
        <v>51</v>
      </c>
      <c r="C15" s="12" t="s">
        <v>7</v>
      </c>
      <c r="D15" s="11" t="s">
        <v>52</v>
      </c>
      <c r="E15" s="18">
        <v>5000</v>
      </c>
      <c r="F15" s="64">
        <v>0</v>
      </c>
      <c r="G15" s="15">
        <f t="shared" si="0"/>
        <v>0</v>
      </c>
      <c r="H15" s="17">
        <f t="shared" si="1"/>
        <v>0</v>
      </c>
      <c r="I15" s="24"/>
    </row>
    <row r="16" spans="1:9" ht="85.5" x14ac:dyDescent="0.2">
      <c r="A16" s="39">
        <v>8</v>
      </c>
      <c r="B16" s="41" t="s">
        <v>17</v>
      </c>
      <c r="C16" s="12" t="s">
        <v>7</v>
      </c>
      <c r="D16" s="11" t="s">
        <v>18</v>
      </c>
      <c r="E16" s="104" t="s">
        <v>37</v>
      </c>
      <c r="F16" s="105"/>
      <c r="G16" s="105"/>
      <c r="H16" s="105"/>
      <c r="I16" s="106"/>
    </row>
    <row r="17" spans="1:9" ht="114" x14ac:dyDescent="0.2">
      <c r="A17" s="39">
        <v>9</v>
      </c>
      <c r="B17" s="41" t="s">
        <v>19</v>
      </c>
      <c r="C17" s="11" t="s">
        <v>21</v>
      </c>
      <c r="D17" s="11" t="s">
        <v>20</v>
      </c>
      <c r="E17" s="18">
        <v>300000</v>
      </c>
      <c r="F17" s="64">
        <v>0</v>
      </c>
      <c r="G17" s="15">
        <f t="shared" ref="G17" si="2">E17*F17</f>
        <v>0</v>
      </c>
      <c r="H17" s="17"/>
      <c r="I17" s="21" t="s">
        <v>46</v>
      </c>
    </row>
    <row r="18" spans="1:9" ht="15.75" x14ac:dyDescent="0.25">
      <c r="B18" s="95" t="s">
        <v>57</v>
      </c>
      <c r="C18" s="96"/>
      <c r="D18" s="96"/>
      <c r="E18" s="96"/>
      <c r="F18" s="96"/>
      <c r="G18" s="96"/>
      <c r="H18" s="43" cm="1">
        <f t="array" ref="H18">SUM(H6:H15+H17)+G17</f>
        <v>0</v>
      </c>
      <c r="I18" s="44"/>
    </row>
    <row r="19" spans="1:9" ht="15.75" x14ac:dyDescent="0.25">
      <c r="B19" s="97" t="s">
        <v>79</v>
      </c>
      <c r="C19" s="98"/>
      <c r="D19" s="98"/>
      <c r="E19" s="98"/>
      <c r="F19" s="98"/>
      <c r="G19" s="98"/>
      <c r="H19" s="43">
        <f>H18+(הפצה!T3*0.3)</f>
        <v>0</v>
      </c>
      <c r="I19" s="44"/>
    </row>
    <row r="20" spans="1:9" ht="16.5" thickBot="1" x14ac:dyDescent="0.3">
      <c r="B20" s="99" t="s">
        <v>59</v>
      </c>
      <c r="C20" s="100"/>
      <c r="D20" s="100"/>
      <c r="E20" s="100"/>
      <c r="F20" s="100"/>
      <c r="G20" s="100"/>
      <c r="H20" s="45"/>
      <c r="I20" s="46"/>
    </row>
    <row r="21" spans="1:9" ht="15" thickTop="1" x14ac:dyDescent="0.2"/>
    <row r="24" spans="1:9" x14ac:dyDescent="0.2">
      <c r="C24" s="1" t="s">
        <v>66</v>
      </c>
      <c r="D24" s="1"/>
      <c r="E24" s="69" t="s">
        <v>68</v>
      </c>
      <c r="F24" s="69"/>
      <c r="G24" s="51"/>
      <c r="H24" s="70" t="s">
        <v>70</v>
      </c>
      <c r="I24" s="70"/>
    </row>
    <row r="25" spans="1:9" x14ac:dyDescent="0.2">
      <c r="C25" s="1" t="s">
        <v>67</v>
      </c>
      <c r="D25" s="1"/>
      <c r="E25" s="69" t="s">
        <v>69</v>
      </c>
      <c r="F25" s="69"/>
      <c r="G25" s="51"/>
      <c r="H25" s="70" t="s">
        <v>71</v>
      </c>
      <c r="I25" s="70"/>
    </row>
  </sheetData>
  <sheetProtection algorithmName="SHA-512" hashValue="0XZ2ykVmcjXZDH2wUPTcWC0PbF8Msi86cBn7Y/mXlri4B/xHiaZywp8tMK2AH2Pa7EGq7Ao0kYNZwk88Go9P2A==" saltValue="y5FoZz8KCfmOl2GMTaScKQ==" spinCount="100000" sheet="1" objects="1" scenarios="1" selectLockedCells="1"/>
  <mergeCells count="38">
    <mergeCell ref="A1:A2"/>
    <mergeCell ref="A6:A7"/>
    <mergeCell ref="A9:A11"/>
    <mergeCell ref="A12:A14"/>
    <mergeCell ref="B6:B7"/>
    <mergeCell ref="F12:F14"/>
    <mergeCell ref="H12:H14"/>
    <mergeCell ref="B12:B14"/>
    <mergeCell ref="C12:C14"/>
    <mergeCell ref="D12:D14"/>
    <mergeCell ref="F9:F11"/>
    <mergeCell ref="H9:H11"/>
    <mergeCell ref="F6:F7"/>
    <mergeCell ref="D6:D7"/>
    <mergeCell ref="H6:H7"/>
    <mergeCell ref="I6:I7"/>
    <mergeCell ref="I12:I14"/>
    <mergeCell ref="I9:I11"/>
    <mergeCell ref="E16:I16"/>
    <mergeCell ref="I1:I2"/>
    <mergeCell ref="G6:G7"/>
    <mergeCell ref="G9:G11"/>
    <mergeCell ref="G12:G14"/>
    <mergeCell ref="E6:E7"/>
    <mergeCell ref="E9:E11"/>
    <mergeCell ref="E12:E14"/>
    <mergeCell ref="B1:H2"/>
    <mergeCell ref="B9:B11"/>
    <mergeCell ref="C9:C11"/>
    <mergeCell ref="D9:D11"/>
    <mergeCell ref="C6:C7"/>
    <mergeCell ref="E24:F24"/>
    <mergeCell ref="H24:I24"/>
    <mergeCell ref="E25:F25"/>
    <mergeCell ref="H25:I25"/>
    <mergeCell ref="B18:G18"/>
    <mergeCell ref="B19:G19"/>
    <mergeCell ref="B20:G2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22"/>
  <sheetViews>
    <sheetView rightToLeft="1" workbookViewId="0">
      <selection activeCell="F4" sqref="F4:F5"/>
    </sheetView>
  </sheetViews>
  <sheetFormatPr defaultRowHeight="14.25" x14ac:dyDescent="0.2"/>
  <cols>
    <col min="1" max="1" width="8.625" style="1"/>
    <col min="2" max="2" width="14.25" style="1" customWidth="1"/>
    <col min="3" max="3" width="8.625" style="1"/>
    <col min="4" max="4" width="11.375" style="1" customWidth="1"/>
    <col min="5" max="5" width="8.625" style="19"/>
    <col min="6" max="8" width="9.625" style="51" customWidth="1"/>
    <col min="9" max="9" width="16.625" style="1" customWidth="1"/>
  </cols>
  <sheetData>
    <row r="1" spans="1:9" ht="14.1" customHeight="1" thickTop="1" x14ac:dyDescent="0.2">
      <c r="A1" s="135" t="s">
        <v>41</v>
      </c>
      <c r="B1" s="136"/>
      <c r="C1" s="136"/>
      <c r="D1" s="136"/>
      <c r="E1" s="136"/>
      <c r="F1" s="136"/>
      <c r="G1" s="136"/>
      <c r="H1" s="136"/>
      <c r="I1" s="52"/>
    </row>
    <row r="2" spans="1:9" ht="14.1" customHeight="1" thickBot="1" x14ac:dyDescent="0.25">
      <c r="A2" s="137"/>
      <c r="B2" s="138"/>
      <c r="C2" s="138"/>
      <c r="D2" s="138"/>
      <c r="E2" s="138"/>
      <c r="F2" s="138"/>
      <c r="G2" s="138"/>
      <c r="H2" s="138"/>
      <c r="I2" s="55"/>
    </row>
    <row r="3" spans="1:9" ht="75.75" thickTop="1" x14ac:dyDescent="0.2">
      <c r="A3" s="56" t="s">
        <v>42</v>
      </c>
      <c r="B3" s="57" t="s">
        <v>6</v>
      </c>
      <c r="C3" s="58" t="s">
        <v>2</v>
      </c>
      <c r="D3" s="58" t="s">
        <v>1</v>
      </c>
      <c r="E3" s="59" t="s">
        <v>60</v>
      </c>
      <c r="F3" s="60" t="s">
        <v>83</v>
      </c>
      <c r="G3" s="60" t="s">
        <v>61</v>
      </c>
      <c r="H3" s="60" t="s">
        <v>54</v>
      </c>
      <c r="I3" s="61" t="s">
        <v>43</v>
      </c>
    </row>
    <row r="4" spans="1:9" x14ac:dyDescent="0.2">
      <c r="A4" s="92">
        <v>1</v>
      </c>
      <c r="B4" s="74" t="s">
        <v>73</v>
      </c>
      <c r="C4" s="74" t="s">
        <v>23</v>
      </c>
      <c r="D4" s="74" t="s">
        <v>3</v>
      </c>
      <c r="E4" s="78">
        <v>100000</v>
      </c>
      <c r="F4" s="133">
        <v>0</v>
      </c>
      <c r="G4" s="131">
        <f>F4*E4</f>
        <v>0</v>
      </c>
      <c r="H4" s="132">
        <f>G4*$I$4</f>
        <v>0</v>
      </c>
      <c r="I4" s="121">
        <v>1.17</v>
      </c>
    </row>
    <row r="5" spans="1:9" ht="81" customHeight="1" x14ac:dyDescent="0.2">
      <c r="A5" s="92"/>
      <c r="B5" s="74"/>
      <c r="C5" s="74"/>
      <c r="D5" s="74"/>
      <c r="E5" s="78"/>
      <c r="F5" s="133"/>
      <c r="G5" s="131"/>
      <c r="H5" s="132"/>
      <c r="I5" s="121"/>
    </row>
    <row r="6" spans="1:9" ht="42.75" x14ac:dyDescent="0.2">
      <c r="A6" s="20">
        <v>2</v>
      </c>
      <c r="B6" s="11" t="s">
        <v>74</v>
      </c>
      <c r="C6" s="11" t="s">
        <v>23</v>
      </c>
      <c r="D6" s="11" t="s">
        <v>3</v>
      </c>
      <c r="E6" s="18">
        <v>25000</v>
      </c>
      <c r="F6" s="62">
        <v>0</v>
      </c>
      <c r="G6" s="47">
        <f t="shared" ref="G6" si="0">F6*E6</f>
        <v>0</v>
      </c>
      <c r="H6" s="48">
        <f t="shared" ref="H6:H9" si="1">G6*$I$4</f>
        <v>0</v>
      </c>
      <c r="I6" s="22"/>
    </row>
    <row r="7" spans="1:9" x14ac:dyDescent="0.2">
      <c r="A7" s="92">
        <v>3</v>
      </c>
      <c r="B7" s="90" t="s">
        <v>13</v>
      </c>
      <c r="C7" s="90" t="s">
        <v>23</v>
      </c>
      <c r="D7" s="74" t="s">
        <v>15</v>
      </c>
      <c r="E7" s="78">
        <v>10000</v>
      </c>
      <c r="F7" s="133">
        <v>0</v>
      </c>
      <c r="G7" s="139">
        <f t="shared" ref="G7:G9" si="2">F7*E7</f>
        <v>0</v>
      </c>
      <c r="H7" s="140">
        <f t="shared" si="1"/>
        <v>0</v>
      </c>
      <c r="I7" s="134"/>
    </row>
    <row r="8" spans="1:9" x14ac:dyDescent="0.2">
      <c r="A8" s="92"/>
      <c r="B8" s="90"/>
      <c r="C8" s="90"/>
      <c r="D8" s="74"/>
      <c r="E8" s="78"/>
      <c r="F8" s="133"/>
      <c r="G8" s="139">
        <f t="shared" si="2"/>
        <v>0</v>
      </c>
      <c r="H8" s="140">
        <f t="shared" si="1"/>
        <v>0</v>
      </c>
      <c r="I8" s="134"/>
    </row>
    <row r="9" spans="1:9" x14ac:dyDescent="0.2">
      <c r="A9" s="92"/>
      <c r="B9" s="90"/>
      <c r="C9" s="90"/>
      <c r="D9" s="74"/>
      <c r="E9" s="78"/>
      <c r="F9" s="133"/>
      <c r="G9" s="139">
        <f t="shared" si="2"/>
        <v>0</v>
      </c>
      <c r="H9" s="140">
        <f t="shared" si="1"/>
        <v>0</v>
      </c>
      <c r="I9" s="134"/>
    </row>
    <row r="10" spans="1:9" ht="42.75" customHeight="1" x14ac:dyDescent="0.2">
      <c r="A10" s="92">
        <v>4</v>
      </c>
      <c r="B10" s="90" t="s">
        <v>14</v>
      </c>
      <c r="C10" s="90" t="s">
        <v>7</v>
      </c>
      <c r="D10" s="74" t="s">
        <v>3</v>
      </c>
      <c r="E10" s="78">
        <v>100000</v>
      </c>
      <c r="F10" s="133">
        <v>0</v>
      </c>
      <c r="G10" s="139">
        <f t="shared" ref="G10" si="3">F10*E10</f>
        <v>0</v>
      </c>
      <c r="H10" s="140">
        <f t="shared" ref="H10" si="4">G10*$I$4</f>
        <v>0</v>
      </c>
      <c r="I10" s="77" t="s">
        <v>49</v>
      </c>
    </row>
    <row r="11" spans="1:9" ht="42.75" customHeight="1" x14ac:dyDescent="0.2">
      <c r="A11" s="92"/>
      <c r="B11" s="90"/>
      <c r="C11" s="90"/>
      <c r="D11" s="74"/>
      <c r="E11" s="78"/>
      <c r="F11" s="133"/>
      <c r="G11" s="139"/>
      <c r="H11" s="140"/>
      <c r="I11" s="77"/>
    </row>
    <row r="12" spans="1:9" ht="42.75" customHeight="1" x14ac:dyDescent="0.2">
      <c r="A12" s="92"/>
      <c r="B12" s="90"/>
      <c r="C12" s="90"/>
      <c r="D12" s="74"/>
      <c r="E12" s="78"/>
      <c r="F12" s="133"/>
      <c r="G12" s="139">
        <f t="shared" ref="G12:G15" si="5">F12*E12</f>
        <v>0</v>
      </c>
      <c r="H12" s="140">
        <f t="shared" ref="H12:H13" si="6">G12*$I$4</f>
        <v>0</v>
      </c>
      <c r="I12" s="77"/>
    </row>
    <row r="13" spans="1:9" ht="57" x14ac:dyDescent="0.2">
      <c r="A13" s="20">
        <v>6</v>
      </c>
      <c r="B13" s="11" t="s">
        <v>62</v>
      </c>
      <c r="C13" s="12" t="s">
        <v>7</v>
      </c>
      <c r="D13" s="11" t="s">
        <v>63</v>
      </c>
      <c r="E13" s="18">
        <v>3500</v>
      </c>
      <c r="F13" s="62">
        <v>0</v>
      </c>
      <c r="G13" s="49">
        <f t="shared" si="5"/>
        <v>0</v>
      </c>
      <c r="H13" s="50">
        <f t="shared" si="6"/>
        <v>0</v>
      </c>
      <c r="I13" s="24"/>
    </row>
    <row r="14" spans="1:9" ht="98.1" customHeight="1" x14ac:dyDescent="0.2">
      <c r="A14" s="20">
        <v>7</v>
      </c>
      <c r="B14" s="11" t="s">
        <v>17</v>
      </c>
      <c r="C14" s="12" t="s">
        <v>7</v>
      </c>
      <c r="D14" s="11" t="s">
        <v>18</v>
      </c>
      <c r="E14" s="129" t="s">
        <v>36</v>
      </c>
      <c r="F14" s="129"/>
      <c r="G14" s="129"/>
      <c r="H14" s="129"/>
      <c r="I14" s="130"/>
    </row>
    <row r="15" spans="1:9" ht="140.1" customHeight="1" x14ac:dyDescent="0.2">
      <c r="A15" s="20">
        <v>8</v>
      </c>
      <c r="B15" s="11" t="s">
        <v>19</v>
      </c>
      <c r="C15" s="11" t="s">
        <v>21</v>
      </c>
      <c r="D15" s="11" t="s">
        <v>20</v>
      </c>
      <c r="E15" s="18">
        <v>100000</v>
      </c>
      <c r="F15" s="62">
        <v>0</v>
      </c>
      <c r="G15" s="49">
        <f t="shared" si="5"/>
        <v>0</v>
      </c>
      <c r="H15" s="50"/>
      <c r="I15" s="21" t="s">
        <v>46</v>
      </c>
    </row>
    <row r="16" spans="1:9" ht="15.75" x14ac:dyDescent="0.2">
      <c r="A16" s="122" t="s">
        <v>72</v>
      </c>
      <c r="B16" s="123"/>
      <c r="C16" s="123"/>
      <c r="D16" s="123"/>
      <c r="E16" s="123"/>
      <c r="F16" s="123"/>
      <c r="G16" s="123"/>
      <c r="H16" s="53" cm="1">
        <f t="array" ref="H16">SUM(H4:H13+G15)</f>
        <v>0</v>
      </c>
      <c r="I16" s="54"/>
    </row>
    <row r="17" spans="1:9" ht="15.75" x14ac:dyDescent="0.2">
      <c r="A17" s="124" t="s">
        <v>80</v>
      </c>
      <c r="B17" s="125"/>
      <c r="C17" s="125"/>
      <c r="D17" s="125"/>
      <c r="E17" s="125"/>
      <c r="F17" s="125"/>
      <c r="G17" s="125"/>
      <c r="H17" s="53">
        <f>H16+(הפצה!T3*0.1)</f>
        <v>0</v>
      </c>
      <c r="I17" s="54"/>
    </row>
    <row r="18" spans="1:9" ht="16.5" thickBot="1" x14ac:dyDescent="0.25">
      <c r="A18" s="126" t="s">
        <v>64</v>
      </c>
      <c r="B18" s="127"/>
      <c r="C18" s="127"/>
      <c r="D18" s="127"/>
      <c r="E18" s="127"/>
      <c r="F18" s="127"/>
      <c r="G18" s="127"/>
      <c r="H18" s="127"/>
      <c r="I18" s="128"/>
    </row>
    <row r="19" spans="1:9" ht="15" thickTop="1" x14ac:dyDescent="0.2"/>
    <row r="21" spans="1:9" x14ac:dyDescent="0.2">
      <c r="B21" s="1" t="s">
        <v>66</v>
      </c>
      <c r="D21" s="69" t="s">
        <v>68</v>
      </c>
      <c r="E21" s="69"/>
      <c r="G21" s="70" t="s">
        <v>70</v>
      </c>
      <c r="H21" s="70"/>
    </row>
    <row r="22" spans="1:9" x14ac:dyDescent="0.2">
      <c r="B22" s="1" t="s">
        <v>67</v>
      </c>
      <c r="D22" s="69" t="s">
        <v>69</v>
      </c>
      <c r="E22" s="69"/>
      <c r="G22" s="70" t="s">
        <v>71</v>
      </c>
      <c r="H22" s="70"/>
    </row>
  </sheetData>
  <sheetProtection algorithmName="SHA-512" hashValue="H+QScpIUgNV5kzL9BnhB2pLjkDYRTockV8mjgnidyoPcYIe2r6lDlKLXHVv7TrsbQngbjQH8JlFZ/4hhukKZ2g==" saltValue="0HAiw2jgpKHdHLGDKeW5/A==" spinCount="100000" sheet="1" objects="1" scenarios="1" selectLockedCells="1"/>
  <mergeCells count="36">
    <mergeCell ref="A1:H2"/>
    <mergeCell ref="A7:A9"/>
    <mergeCell ref="B10:B12"/>
    <mergeCell ref="C10:C12"/>
    <mergeCell ref="D10:D12"/>
    <mergeCell ref="G10:G12"/>
    <mergeCell ref="H10:H12"/>
    <mergeCell ref="B7:B9"/>
    <mergeCell ref="C7:C9"/>
    <mergeCell ref="D7:D9"/>
    <mergeCell ref="G7:G9"/>
    <mergeCell ref="H7:H9"/>
    <mergeCell ref="F4:F5"/>
    <mergeCell ref="E4:E5"/>
    <mergeCell ref="D22:E22"/>
    <mergeCell ref="D21:E21"/>
    <mergeCell ref="G22:H22"/>
    <mergeCell ref="G21:H21"/>
    <mergeCell ref="A4:A5"/>
    <mergeCell ref="A10:A12"/>
    <mergeCell ref="I4:I5"/>
    <mergeCell ref="A16:G16"/>
    <mergeCell ref="A17:G17"/>
    <mergeCell ref="A18:I18"/>
    <mergeCell ref="E14:I14"/>
    <mergeCell ref="B4:B5"/>
    <mergeCell ref="C4:C5"/>
    <mergeCell ref="D4:D5"/>
    <mergeCell ref="G4:G5"/>
    <mergeCell ref="H4:H5"/>
    <mergeCell ref="E7:E9"/>
    <mergeCell ref="F7:F9"/>
    <mergeCell ref="E10:E12"/>
    <mergeCell ref="F10:F12"/>
    <mergeCell ref="I10:I12"/>
    <mergeCell ref="I7:I9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T6"/>
  <sheetViews>
    <sheetView rightToLeft="1" topLeftCell="B1" workbookViewId="0">
      <selection activeCell="P2" sqref="P2"/>
    </sheetView>
  </sheetViews>
  <sheetFormatPr defaultRowHeight="14.25" x14ac:dyDescent="0.2"/>
  <cols>
    <col min="1" max="1" width="54.125" bestFit="1" customWidth="1"/>
    <col min="3" max="3" width="9" style="9"/>
    <col min="10" max="10" width="9.75" bestFit="1" customWidth="1"/>
    <col min="20" max="20" width="18.25" customWidth="1"/>
  </cols>
  <sheetData>
    <row r="1" spans="1:20" ht="85.5" x14ac:dyDescent="0.2">
      <c r="A1" s="2" t="s">
        <v>38</v>
      </c>
      <c r="B1" s="3" t="s">
        <v>24</v>
      </c>
      <c r="C1" s="4" t="s">
        <v>76</v>
      </c>
      <c r="D1" s="3" t="s">
        <v>25</v>
      </c>
      <c r="E1" s="4" t="s">
        <v>77</v>
      </c>
      <c r="F1" s="4" t="s">
        <v>26</v>
      </c>
      <c r="G1" s="4" t="s">
        <v>76</v>
      </c>
      <c r="H1" s="3" t="s">
        <v>27</v>
      </c>
      <c r="I1" s="4" t="s">
        <v>76</v>
      </c>
      <c r="J1" s="3" t="s">
        <v>28</v>
      </c>
      <c r="K1" s="4" t="s">
        <v>76</v>
      </c>
      <c r="L1" s="4" t="s">
        <v>29</v>
      </c>
      <c r="M1" s="4" t="s">
        <v>76</v>
      </c>
      <c r="N1" s="4" t="s">
        <v>30</v>
      </c>
      <c r="O1" s="4" t="s">
        <v>76</v>
      </c>
      <c r="P1" s="4" t="s">
        <v>31</v>
      </c>
      <c r="Q1" s="4" t="s">
        <v>76</v>
      </c>
      <c r="R1" s="4" t="s">
        <v>32</v>
      </c>
      <c r="S1" s="4" t="s">
        <v>76</v>
      </c>
      <c r="T1" s="4" t="s">
        <v>33</v>
      </c>
    </row>
    <row r="2" spans="1:20" x14ac:dyDescent="0.2">
      <c r="A2" s="5" t="s">
        <v>84</v>
      </c>
      <c r="B2" s="65">
        <v>0</v>
      </c>
      <c r="C2" s="6">
        <v>100</v>
      </c>
      <c r="D2" s="66">
        <v>0</v>
      </c>
      <c r="E2" s="7">
        <v>100</v>
      </c>
      <c r="F2" s="66">
        <v>0</v>
      </c>
      <c r="G2" s="7">
        <v>200</v>
      </c>
      <c r="H2" s="67">
        <v>0</v>
      </c>
      <c r="I2" s="7">
        <v>250</v>
      </c>
      <c r="J2" s="66">
        <v>0</v>
      </c>
      <c r="K2" s="7">
        <v>250</v>
      </c>
      <c r="L2" s="67">
        <v>0</v>
      </c>
      <c r="M2" s="7">
        <v>200</v>
      </c>
      <c r="N2" s="67">
        <v>0</v>
      </c>
      <c r="O2" s="7">
        <v>100</v>
      </c>
      <c r="P2" s="67">
        <v>0</v>
      </c>
      <c r="Q2" s="7">
        <v>50</v>
      </c>
      <c r="R2" s="67">
        <v>0</v>
      </c>
      <c r="S2" s="7">
        <v>10</v>
      </c>
      <c r="T2" s="14">
        <f>(B2*C2)+(D2*E2)+(F2*G2)+(H2*I2)+(J2*K2)+(L2*M2)+(N2*O2)+(P2*Q2)+(R2*S2)</f>
        <v>0</v>
      </c>
    </row>
    <row r="3" spans="1:20" ht="15" x14ac:dyDescent="0.25">
      <c r="A3" s="141" t="s">
        <v>65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68">
        <f>SUM(T2:T2)*1.17</f>
        <v>0</v>
      </c>
    </row>
    <row r="4" spans="1:20" x14ac:dyDescent="0.2">
      <c r="A4" s="8" t="s">
        <v>34</v>
      </c>
    </row>
    <row r="5" spans="1:20" x14ac:dyDescent="0.2">
      <c r="A5" s="10" t="s">
        <v>35</v>
      </c>
      <c r="F5" s="1" t="s">
        <v>66</v>
      </c>
      <c r="G5" s="1"/>
      <c r="H5" s="69" t="s">
        <v>68</v>
      </c>
      <c r="I5" s="69"/>
      <c r="J5" s="51"/>
      <c r="K5" s="70" t="s">
        <v>70</v>
      </c>
      <c r="L5" s="70"/>
    </row>
    <row r="6" spans="1:20" x14ac:dyDescent="0.2">
      <c r="F6" s="1" t="s">
        <v>67</v>
      </c>
      <c r="G6" s="1"/>
      <c r="H6" s="69" t="s">
        <v>69</v>
      </c>
      <c r="I6" s="69"/>
      <c r="J6" s="51"/>
      <c r="K6" s="70" t="s">
        <v>71</v>
      </c>
      <c r="L6" s="70"/>
    </row>
  </sheetData>
  <sheetProtection algorithmName="SHA-512" hashValue="/L1xfwvq2GhS/53hh2IAH1FNycWqMTXi1CbPfCFaDNHGruuZyM8BewHU8ZZe9/3m7Zr+KHzKZwrCwbRJDyDGdQ==" saltValue="n+dZIEysC1CuI1VPFG4XZQ==" spinCount="100000" sheet="1" objects="1" scenarios="1" selectLockedCells="1"/>
  <mergeCells count="5">
    <mergeCell ref="A3:S3"/>
    <mergeCell ref="H5:I5"/>
    <mergeCell ref="K5:L5"/>
    <mergeCell ref="H6:I6"/>
    <mergeCell ref="K6:L6"/>
  </mergeCells>
  <hyperlinks>
    <hyperlink ref="A5" r:id="rId1"/>
  </hyperlinks>
  <pageMargins left="0.7" right="0.7" top="0.75" bottom="0.75" header="0.3" footer="0.3"/>
  <pageSetup paperSize="9" scale="52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אשכול I - מוצרי חיטוי כללי</vt:lpstr>
      <vt:lpstr>אשכול II - מוצרי חיטוי חדרי נית</vt:lpstr>
      <vt:lpstr>אשכול III - תמרוקים אלכוהול ג'ל</vt:lpstr>
      <vt:lpstr>הפצה</vt:lpstr>
      <vt:lpstr>'אשכול I - מוצרי חיטוי כללי'!WPrint_Area_W</vt:lpstr>
      <vt:lpstr>'אשכול II - מוצרי חיטוי חדרי נית'!WPrint_Area_W</vt:lpstr>
      <vt:lpstr>'אשכול III - תמרוקים אלכוהול ג''ל'!WPrint_Area_W</vt:lpstr>
      <vt:lpstr>הפצה!WPrint_Area_W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יסכה כהן</cp:lastModifiedBy>
  <cp:lastPrinted>2020-11-03T07:05:19Z</cp:lastPrinted>
  <dcterms:created xsi:type="dcterms:W3CDTF">2020-10-28T07:20:36Z</dcterms:created>
  <dcterms:modified xsi:type="dcterms:W3CDTF">2020-12-06T16:29:59Z</dcterms:modified>
</cp:coreProperties>
</file>